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sharepoint.coi.local/dep/20101301/Postepowania/POWYZEJ_PROGU_PZP/TRWAJACE/2026_ERP_II/02.WZ_OPZ/"/>
    </mc:Choice>
  </mc:AlternateContent>
  <xr:revisionPtr revIDLastSave="0" documentId="13_ncr:20000001_{F34BB646-3BE6-49FE-A5F7-A57E14142EB2}" xr6:coauthVersionLast="47" xr6:coauthVersionMax="47" xr10:uidLastSave="{00000000-0000-0000-0000-000000000000}"/>
  <bookViews>
    <workbookView xWindow="-110" yWindow="-110" windowWidth="38620" windowHeight="21100" activeTab="1" xr2:uid="{00000000-000D-0000-FFFF-FFFF00000000}"/>
  </bookViews>
  <sheets>
    <sheet name="00_Instrukcja" sheetId="1" r:id="rId1"/>
    <sheet name="01_Formularz_wyceny" sheetId="2" r:id="rId2"/>
    <sheet name="02_Licencje_i_wolumeny" sheetId="3" r:id="rId3"/>
    <sheet name="03_Opcja 2 - licencje dodatkowe" sheetId="6" r:id="rId4"/>
    <sheet name="04_Stawki_eksperckie" sheetId="4" r:id="rId5"/>
  </sheets>
  <definedNames>
    <definedName name="_xlnm._FilterDatabase" localSheetId="1" hidden="1">'01_Formularz_wyceny'!$A$8:$K$21</definedName>
    <definedName name="_xlnm._FilterDatabase" localSheetId="2" hidden="1">'02_Licencje_i_wolumeny'!$A$8:$M$16</definedName>
    <definedName name="_xlnm._FilterDatabase" localSheetId="3" hidden="1">'03_Opcja 2 - licencje dodatkowe'!$A$8:$M$17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" l="1"/>
  <c r="I18" i="2"/>
  <c r="G16" i="6"/>
  <c r="G22" i="2"/>
  <c r="I22" i="2"/>
  <c r="I28" i="2"/>
  <c r="G28" i="2"/>
  <c r="G9" i="4"/>
  <c r="G10" i="4"/>
  <c r="G11" i="4"/>
  <c r="G12" i="4"/>
  <c r="G14" i="4"/>
  <c r="G21" i="2"/>
  <c r="G27" i="2"/>
  <c r="G9" i="6"/>
  <c r="I9" i="6"/>
  <c r="G10" i="6"/>
  <c r="I10" i="6"/>
  <c r="G11" i="6"/>
  <c r="I11" i="6"/>
  <c r="G12" i="6"/>
  <c r="I12" i="6"/>
  <c r="G17" i="6"/>
  <c r="I17" i="6"/>
  <c r="G15" i="6"/>
  <c r="I15" i="6"/>
  <c r="G14" i="6"/>
  <c r="I14" i="6"/>
  <c r="G13" i="6"/>
  <c r="I13" i="6"/>
  <c r="I19" i="6"/>
  <c r="I20" i="2"/>
  <c r="I26" i="2"/>
  <c r="G19" i="6"/>
  <c r="G20" i="2"/>
  <c r="G26" i="2"/>
  <c r="I27" i="2"/>
  <c r="G9" i="3"/>
  <c r="I9" i="3"/>
  <c r="G10" i="3"/>
  <c r="I10" i="3"/>
  <c r="G11" i="3"/>
  <c r="I11" i="3"/>
  <c r="G12" i="3"/>
  <c r="I12" i="3"/>
  <c r="G16" i="3"/>
  <c r="I16" i="3"/>
  <c r="G15" i="3"/>
  <c r="I15" i="3"/>
  <c r="G14" i="3"/>
  <c r="I14" i="3"/>
  <c r="G13" i="3"/>
  <c r="I13" i="3"/>
  <c r="I18" i="3"/>
  <c r="I13" i="2"/>
  <c r="G18" i="3"/>
  <c r="G13" i="2"/>
  <c r="E13" i="2"/>
  <c r="D18" i="3"/>
  <c r="D19" i="6"/>
  <c r="E20" i="2"/>
  <c r="I9" i="4"/>
  <c r="I10" i="4"/>
  <c r="I11" i="4"/>
  <c r="I12" i="4"/>
  <c r="I14" i="4"/>
  <c r="I21" i="2"/>
  <c r="E21" i="2"/>
  <c r="E14" i="4"/>
  <c r="G19" i="2"/>
  <c r="I19" i="2"/>
  <c r="G17" i="2"/>
  <c r="I17" i="2"/>
  <c r="G16" i="2"/>
  <c r="G15" i="2"/>
  <c r="I15" i="2"/>
  <c r="G14" i="2"/>
  <c r="I14" i="2"/>
  <c r="G12" i="2"/>
  <c r="I12" i="2"/>
  <c r="G11" i="2"/>
  <c r="I11" i="2"/>
  <c r="G10" i="2"/>
  <c r="I10" i="2"/>
  <c r="G9" i="2"/>
  <c r="G24" i="2"/>
  <c r="I9" i="2"/>
  <c r="G25" i="2"/>
  <c r="I25" i="2"/>
  <c r="I16" i="2"/>
  <c r="G29" i="2"/>
  <c r="I29" i="2"/>
  <c r="I24" i="2"/>
</calcChain>
</file>

<file path=xl/sharedStrings.xml><?xml version="1.0" encoding="utf-8"?>
<sst xmlns="http://schemas.openxmlformats.org/spreadsheetml/2006/main" count="298" uniqueCount="131">
  <si>
    <t>INSTRUKCJA WYPEŁNIENIA FORMULARZA RFI</t>
  </si>
  <si>
    <t>Celem jest pozyskanie porównywalnych informacji cenowych od rynku, a nie formalna ocena ofert.</t>
  </si>
  <si>
    <t>Cel</t>
  </si>
  <si>
    <t>Prosimy o podanie orientacyjnych cen netto pozwalających Zamawiającemu oszacować wartość przyszłego zamówienia na dostawę i wdrożenie Systemu ERP.</t>
  </si>
  <si>
    <t>Charakter informacji</t>
  </si>
  <si>
    <t>Odpowiedź na RFI nie stanowi oferty i nie zobowiązuje Zamawiającego do wszczęcia postępowania ani wyboru rozwiązania.</t>
  </si>
  <si>
    <t>Kompletność ceny</t>
  </si>
  <si>
    <t>Cena każdej pozycji powinna obejmować wszystkie koszty niezbędne do wykonania wskazanego zakresu, w tym licencje, komponenty, konfigurację, prace wdrożeniowe, testy, dokumentację i koszty producenta, jeżeli dotyczą.</t>
  </si>
  <si>
    <t>Wypełnianie</t>
  </si>
  <si>
    <t>Należy wypełnić żółte pola. Jeżeli pozycja jest ujęta w cenie innej pozycji, należy wpisać 0 i wskazać w uwagach, gdzie koszt został uwzględniony.</t>
  </si>
  <si>
    <t>VAT</t>
  </si>
  <si>
    <t>Formularz domyślnie przyjmuje 23% VAT. Wykonawca może zmienić stawkę we właściwym wierszu, jeżeli ma zastosowanie inna stawka.</t>
  </si>
  <si>
    <t>Licencje</t>
  </si>
  <si>
    <t>Opcja nr 1</t>
  </si>
  <si>
    <t>Opcja nr 3</t>
  </si>
  <si>
    <t>Założenia</t>
  </si>
  <si>
    <t>Termin ważności</t>
  </si>
  <si>
    <t>Prosimy wskazać, na jaki dzień opracowano wycenę i przez jaki okres założenia cenowe mogą być traktowane jako aktualne.</t>
  </si>
  <si>
    <t>Data przygotowania wyceny</t>
  </si>
  <si>
    <t/>
  </si>
  <si>
    <t>Ważność założeń cenowych</t>
  </si>
  <si>
    <t>UPROSZCZONY FORMULARZ WYCENY RFI - SYSTEM ERP</t>
  </si>
  <si>
    <t>Formularz służy wyłącznie rozpoznaniu rynku i oszacowaniu wartości przyszłego zamówienia. Podane ceny mają charakter orientacyjny i nie stanowią oferty w rozumieniu przyszłego postępowania.</t>
  </si>
  <si>
    <t>Nazwa firmy</t>
  </si>
  <si>
    <t>Nazwa rozwiązania / producent</t>
  </si>
  <si>
    <t>Osoba kontaktowa</t>
  </si>
  <si>
    <t>E-mail / telefon</t>
  </si>
  <si>
    <t>Model architektoniczny</t>
  </si>
  <si>
    <t>Lp.</t>
  </si>
  <si>
    <t>Zakres / etap</t>
  </si>
  <si>
    <t>Element wyceny</t>
  </si>
  <si>
    <t>Jednostka</t>
  </si>
  <si>
    <t>Ilość</t>
  </si>
  <si>
    <t>Cena jedn. netto</t>
  </si>
  <si>
    <t>Wartość netto</t>
  </si>
  <si>
    <t>Wartość brutto</t>
  </si>
  <si>
    <t>Założenia / zakres ceny</t>
  </si>
  <si>
    <t>Uwagi Wykonawcy</t>
  </si>
  <si>
    <t>ZAKRES PODSTAWOWY - Faza 0</t>
  </si>
  <si>
    <t>Analiza całościowa i przedwdrożeniowa, Harmonogram, Koncepcja Wdrożenia i Projekt Techniczny</t>
  </si>
  <si>
    <t>komplet</t>
  </si>
  <si>
    <t>Cena powinna obejmować wszystkie składniki konieczne do wykonania wskazanego elementu.</t>
  </si>
  <si>
    <t>ZAKRES PODSTAWOWY - Faza 1</t>
  </si>
  <si>
    <t>ZAKRES PODSTAWOWY - Faza 2</t>
  </si>
  <si>
    <t>ZAKRES PODSTAWOWY - Faza 3</t>
  </si>
  <si>
    <t>ZAKRES PODSTAWOWY - wspólne</t>
  </si>
  <si>
    <t>Licencje / prawa do korzystania dla wymaganych użytkowników i wolumenów</t>
  </si>
  <si>
    <t>OPCJA NR 1 - Faza 4</t>
  </si>
  <si>
    <t>OPCJA NR 3</t>
  </si>
  <si>
    <t>Godziny eksperckie, orientacyjna stawka średnia</t>
  </si>
  <si>
    <t>roboczogodzina</t>
  </si>
  <si>
    <t>RAZEM ZAKRES PODSTAWOWY</t>
  </si>
  <si>
    <t>RAZEM OPCJA NR 1</t>
  </si>
  <si>
    <t>RAZEM OPCJA NR 3</t>
  </si>
  <si>
    <t>ŁĄCZNA WARTOŚĆ ORIENTACYJNA</t>
  </si>
  <si>
    <t>LICENCJE I WOLUMENY - INFORMACJE UZUPEŁNIAJĄCE</t>
  </si>
  <si>
    <t>Prosimy wskazać orientacyjny koszt licencji oraz sposób mapowania profili Zamawiającego na model licencyjny producenta.</t>
  </si>
  <si>
    <t>Profil / wolumen</t>
  </si>
  <si>
    <t>Zakres</t>
  </si>
  <si>
    <t>Ilość bazowa</t>
  </si>
  <si>
    <t>Nazwa licencji / pakietu producenta</t>
  </si>
  <si>
    <t>Zasada licencjonowania</t>
  </si>
  <si>
    <t>Uwagi / ograniczenia</t>
  </si>
  <si>
    <t>Opcja: cena dodatkowej jednostki netto</t>
  </si>
  <si>
    <t>Użytkownik kontrolingowy</t>
  </si>
  <si>
    <t>Moduł KR</t>
  </si>
  <si>
    <t>użytkownik</t>
  </si>
  <si>
    <t>Użytkownik planistyczny / budżetowy</t>
  </si>
  <si>
    <t>Użytkownik kadrowo-płacowy</t>
  </si>
  <si>
    <t>Moduł KP</t>
  </si>
  <si>
    <t>Aktywny pracownik samoobsługi</t>
  </si>
  <si>
    <t>Moduł PP</t>
  </si>
  <si>
    <t>aktywne konto</t>
  </si>
  <si>
    <t>Menedżer / kierownik / dyrektor</t>
  </si>
  <si>
    <t>PP / KR / HR</t>
  </si>
  <si>
    <t>Osoba obsługiwana aktywna lub archiwalna</t>
  </si>
  <si>
    <t>osoba</t>
  </si>
  <si>
    <t>Administrator Systemu</t>
  </si>
  <si>
    <t>Cały System</t>
  </si>
  <si>
    <t>Administrator Infrastruktury</t>
  </si>
  <si>
    <t>OPCJA NR 3 - ORIENTACYJNE STAWKI EKSPERCKIE</t>
  </si>
  <si>
    <t>Stawki mają umożliwić oszacowanie kosztów przyszłych prac dodatkowych. Limity godzin w OPZ pozostają do ostatecznego ustalenia.</t>
  </si>
  <si>
    <t>Kategoria eksperta</t>
  </si>
  <si>
    <t>Przykładowy zakres</t>
  </si>
  <si>
    <t>Orientacyjna liczba godzin</t>
  </si>
  <si>
    <t>Cena 1h netto</t>
  </si>
  <si>
    <t>Minimalne założenia</t>
  </si>
  <si>
    <t>Uwagi</t>
  </si>
  <si>
    <t>60 minut pracy; rozliczenie do 15 minut; bez kosztu podróży, oczekiwania i poprawiania błędów.</t>
  </si>
  <si>
    <t>RAZEM</t>
  </si>
  <si>
    <t>Moduł FK należy wycenić odrębnie jako zakres opcjonalny, obejmujący kompletne wdrożenie, migrację danych oraz konsolidację FK+KR.</t>
  </si>
  <si>
    <t>Gwarancja, Wsparcie Techniczne, aktualizacje i utrzymanie producenta do końca trwania umowy</t>
  </si>
  <si>
    <t>Pozostałe koszty konieczne do kompletnego wykonania Zakresu Podstawowego, nieujęte powyżej</t>
  </si>
  <si>
    <t>Pozostałe koszty konieczne do kompletnego wykonania Opcji nr 1, nieujęte powyżej</t>
  </si>
  <si>
    <t>OPCJA NR 2</t>
  </si>
  <si>
    <t>Koszty licencji dodatkowych</t>
  </si>
  <si>
    <t>OPCJA NR 4</t>
  </si>
  <si>
    <t>Roczny koszt wznowienia Gwarancji i Wsparcia Technicznego po zakoczeniu umowy</t>
  </si>
  <si>
    <t>KP / E-teczki / Miękki HR</t>
  </si>
  <si>
    <t>Wymagana infrastruktura</t>
  </si>
  <si>
    <t>Konsultant funkcjonalny ERP</t>
  </si>
  <si>
    <t>Konsultant techniczny i integracyjny</t>
  </si>
  <si>
    <t>Programista / projektant</t>
  </si>
  <si>
    <t>Architekt rozwiązania / bezpieczeństwa</t>
  </si>
  <si>
    <t>integracje, migracje, bazy danych, middleware, administracja</t>
  </si>
  <si>
    <t>Moduły KR, KP, PP i FK, procesy i konfiguracja</t>
  </si>
  <si>
    <t>modyfikacje, raporty, formularze, workflow, skrypty i interfejsy</t>
  </si>
  <si>
    <t>architektura, wydajność, bezpieczeństwo, ciągłość działania i przeglądy techniczne</t>
  </si>
  <si>
    <t>nie dotyczy</t>
  </si>
  <si>
    <t>- Pobierane autmatycznie z zakładki 04 Stawki eksperdzkie</t>
  </si>
  <si>
    <t>Moduł KR – użytkownik kontrolingowy</t>
  </si>
  <si>
    <t>Moduł KR – użytkownik planistyczny lub budżetowy</t>
  </si>
  <si>
    <t>Moduł KP – użytkownik specjalistyczny</t>
  </si>
  <si>
    <t>Moduł PP – konto pracownika</t>
  </si>
  <si>
    <t>Moduł PP – konto przełożonego lub menedżera</t>
  </si>
  <si>
    <t>Miękki HR i E-teczka – dodatkowa osoba objęta obszarem</t>
  </si>
  <si>
    <t>Użytkownik raportowy lub audytowy</t>
  </si>
  <si>
    <t>- Pobierane autmatycznie z zakładki 03 Opcja 2 - Licencje dodatkowe</t>
  </si>
  <si>
    <t>- Pobierane autmatycznie z zakładki 02 Licencje i wolumeny</t>
  </si>
  <si>
    <t>komplet na jeden rok</t>
  </si>
  <si>
    <t>RAZEM OPCJA NR 2</t>
  </si>
  <si>
    <t>RAZEM OPCJA NR 4</t>
  </si>
  <si>
    <t>W arkuszu 02; 03 można wskazać mapowanie profili Zamawiającego na licencje producenta i orientacyjną cenę dodatkowej jednostki.</t>
  </si>
  <si>
    <t>W arkuszu 04 należy podać stawki za jedną roboczogodzinę.</t>
  </si>
  <si>
    <t>W uwagach można opisać kluczowe założenia cenowe, wyłączenia, zależności, wymagania infrastrukturalne oraz elementy wymagające doprecyzowania.</t>
  </si>
  <si>
    <t>Moduł FK – użytkownik specjalistyczny</t>
  </si>
  <si>
    <t>Modul FK</t>
  </si>
  <si>
    <t>Dostawa i wdrożenie Modułu KR z Warstwą Analityczną KR wraz z integracjami oraz instruktażem</t>
  </si>
  <si>
    <t>Dostawa i wdrożenie Modułów KP i PP, wraz integracjami i migracją danych oraz instruktażem</t>
  </si>
  <si>
    <t>Dostawa i wdrożenie Modułu FK, konsolidacja FK+KR, wraz z integracjami i migracją danych oraz instruktażem</t>
  </si>
  <si>
    <t>Dostawa i wdrożenie Miękkiego HR i E-Teczek, wraz z integracjami i migracją danych oraz instruktażem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</si>
</sst>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(#,##0.00\ [$zł-415]\);\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6"/>
      <color rgb="FFFFFFFF"/>
      <name val="Calibri"/>
    </font>
    <font>
      <i/>
      <sz val="11"/>
      <color rgb="FF44546A"/>
      <name val="Calibri"/>
    </font>
    <font>
      <b/>
      <sz val="11"/>
      <color rgb="FF17365D"/>
      <name val="Calibri"/>
    </font>
    <font>
      <sz val="11"/>
      <color rgb="FF0000FF"/>
      <name val="Calibri"/>
    </font>
    <font>
      <b/>
      <sz val="11"/>
      <color rgb="FFFFFFFF"/>
      <name val="Calibri"/>
    </font>
    <font>
      <sz val="11"/>
      <color rgb="FF008000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FF"/>
      <name val="Calibri"/>
      <family val="2"/>
      <charset val="238"/>
    </font>
    <font>
      <sz val="11"/>
      <name val="Calibri"/>
      <family val="2"/>
      <scheme val="minor"/>
    </font>
    <font>
      <b/>
      <sz val="12"/>
      <color rgb="FFFFFFFF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1F4E78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/>
      <right/>
      <top/>
      <bottom style="medium">
        <color rgb="FF1F4E7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rgb="FFB7C9D6"/>
      </top>
      <bottom style="thin">
        <color rgb="FFB7C9D6"/>
      </bottom>
      <diagonal/>
    </border>
  </borders>
  <cellStyleXfs count="2">
    <xf numFmtId="0" fontId="0" fillId="0" borderId="0"/>
    <xf numFmtId="0" fontId="8" fillId="0" borderId="0"/>
  </cellStyleXfs>
  <cellXfs count="59">
    <xf numFmtId="0" fontId="0" fillId="0" borderId="0" xfId="0"/>
    <xf numFmtId="0" fontId="4" fillId="0" borderId="0" xfId="1" applyFont="1"/>
    <xf numFmtId="0" fontId="0" fillId="0" borderId="0" xfId="1" applyFont="1" applyAlignment="1">
      <alignment vertical="top" wrapText="1"/>
    </xf>
    <xf numFmtId="0" fontId="7" fillId="0" borderId="0" xfId="1" applyFont="1"/>
    <xf numFmtId="0" fontId="5" fillId="4" borderId="0" xfId="1" applyFont="1" applyFill="1"/>
    <xf numFmtId="0" fontId="6" fillId="5" borderId="2" xfId="1" applyFont="1" applyFill="1" applyBorder="1" applyAlignment="1">
      <alignment horizontal="center" vertical="center" wrapText="1"/>
    </xf>
    <xf numFmtId="164" fontId="5" fillId="4" borderId="0" xfId="1" applyNumberFormat="1" applyFont="1" applyFill="1" applyAlignment="1">
      <alignment vertical="top" wrapText="1"/>
    </xf>
    <xf numFmtId="164" fontId="0" fillId="0" borderId="0" xfId="1" applyNumberFormat="1" applyFont="1" applyAlignment="1">
      <alignment vertical="top" wrapText="1"/>
    </xf>
    <xf numFmtId="9" fontId="0" fillId="0" borderId="0" xfId="1" applyNumberFormat="1" applyFont="1" applyAlignment="1">
      <alignment vertical="top" wrapText="1"/>
    </xf>
    <xf numFmtId="0" fontId="5" fillId="4" borderId="0" xfId="1" applyFont="1" applyFill="1" applyAlignment="1">
      <alignment vertical="top" wrapText="1"/>
    </xf>
    <xf numFmtId="0" fontId="6" fillId="2" borderId="0" xfId="1" applyFont="1" applyFill="1"/>
    <xf numFmtId="164" fontId="6" fillId="2" borderId="0" xfId="1" applyNumberFormat="1" applyFont="1" applyFill="1"/>
    <xf numFmtId="0" fontId="5" fillId="4" borderId="1" xfId="1" applyFont="1" applyFill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0" xfId="1" applyFont="1" applyAlignment="1">
      <alignment vertical="top" wrapText="1"/>
    </xf>
    <xf numFmtId="0" fontId="0" fillId="6" borderId="3" xfId="1" applyFont="1" applyFill="1" applyBorder="1" applyAlignment="1">
      <alignment vertical="top" wrapText="1"/>
    </xf>
    <xf numFmtId="0" fontId="0" fillId="6" borderId="4" xfId="1" applyFont="1" applyFill="1" applyBorder="1" applyAlignment="1">
      <alignment vertical="top" wrapText="1"/>
    </xf>
    <xf numFmtId="164" fontId="5" fillId="6" borderId="4" xfId="1" applyNumberFormat="1" applyFont="1" applyFill="1" applyBorder="1" applyAlignment="1">
      <alignment horizontal="center" vertical="top" wrapText="1"/>
    </xf>
    <xf numFmtId="164" fontId="0" fillId="6" borderId="4" xfId="1" applyNumberFormat="1" applyFont="1" applyFill="1" applyBorder="1" applyAlignment="1">
      <alignment vertical="top" wrapText="1"/>
    </xf>
    <xf numFmtId="9" fontId="0" fillId="6" borderId="4" xfId="1" applyNumberFormat="1" applyFont="1" applyFill="1" applyBorder="1" applyAlignment="1">
      <alignment vertical="top" wrapText="1"/>
    </xf>
    <xf numFmtId="0" fontId="0" fillId="6" borderId="4" xfId="1" quotePrefix="1" applyFont="1" applyFill="1" applyBorder="1" applyAlignment="1">
      <alignment vertical="top" wrapText="1"/>
    </xf>
    <xf numFmtId="0" fontId="5" fillId="6" borderId="5" xfId="1" applyFont="1" applyFill="1" applyBorder="1" applyAlignment="1">
      <alignment vertical="top" wrapText="1"/>
    </xf>
    <xf numFmtId="0" fontId="0" fillId="6" borderId="6" xfId="1" applyFont="1" applyFill="1" applyBorder="1" applyAlignment="1">
      <alignment vertical="top" wrapText="1"/>
    </xf>
    <xf numFmtId="0" fontId="0" fillId="6" borderId="7" xfId="1" applyFont="1" applyFill="1" applyBorder="1" applyAlignment="1">
      <alignment vertical="top" wrapText="1"/>
    </xf>
    <xf numFmtId="164" fontId="10" fillId="6" borderId="7" xfId="1" applyNumberFormat="1" applyFont="1" applyFill="1" applyBorder="1" applyAlignment="1">
      <alignment horizontal="center" vertical="top" wrapText="1"/>
    </xf>
    <xf numFmtId="164" fontId="0" fillId="6" borderId="7" xfId="1" applyNumberFormat="1" applyFont="1" applyFill="1" applyBorder="1" applyAlignment="1">
      <alignment vertical="top" wrapText="1"/>
    </xf>
    <xf numFmtId="9" fontId="0" fillId="6" borderId="7" xfId="1" applyNumberFormat="1" applyFont="1" applyFill="1" applyBorder="1" applyAlignment="1">
      <alignment vertical="top" wrapText="1"/>
    </xf>
    <xf numFmtId="0" fontId="0" fillId="6" borderId="7" xfId="1" quotePrefix="1" applyFont="1" applyFill="1" applyBorder="1" applyAlignment="1">
      <alignment vertical="top" wrapText="1"/>
    </xf>
    <xf numFmtId="0" fontId="5" fillId="6" borderId="8" xfId="1" applyFont="1" applyFill="1" applyBorder="1" applyAlignment="1">
      <alignment vertical="top" wrapText="1"/>
    </xf>
    <xf numFmtId="0" fontId="0" fillId="6" borderId="9" xfId="1" applyFont="1" applyFill="1" applyBorder="1" applyAlignment="1">
      <alignment vertical="top" wrapText="1"/>
    </xf>
    <xf numFmtId="0" fontId="0" fillId="6" borderId="10" xfId="1" applyFont="1" applyFill="1" applyBorder="1" applyAlignment="1">
      <alignment vertical="top" wrapText="1"/>
    </xf>
    <xf numFmtId="164" fontId="10" fillId="6" borderId="10" xfId="1" applyNumberFormat="1" applyFont="1" applyFill="1" applyBorder="1" applyAlignment="1">
      <alignment horizontal="center" vertical="top" wrapText="1"/>
    </xf>
    <xf numFmtId="164" fontId="0" fillId="6" borderId="10" xfId="1" applyNumberFormat="1" applyFont="1" applyFill="1" applyBorder="1" applyAlignment="1">
      <alignment vertical="top" wrapText="1"/>
    </xf>
    <xf numFmtId="9" fontId="0" fillId="6" borderId="10" xfId="1" applyNumberFormat="1" applyFont="1" applyFill="1" applyBorder="1" applyAlignment="1">
      <alignment vertical="top" wrapText="1"/>
    </xf>
    <xf numFmtId="0" fontId="0" fillId="6" borderId="10" xfId="1" quotePrefix="1" applyFont="1" applyFill="1" applyBorder="1" applyAlignment="1">
      <alignment vertical="top" wrapText="1"/>
    </xf>
    <xf numFmtId="0" fontId="10" fillId="6" borderId="11" xfId="1" applyFont="1" applyFill="1" applyBorder="1" applyAlignment="1">
      <alignment vertical="top" wrapText="1"/>
    </xf>
    <xf numFmtId="0" fontId="0" fillId="0" borderId="12" xfId="1" applyFont="1" applyBorder="1" applyAlignment="1">
      <alignment vertical="top" wrapText="1"/>
    </xf>
    <xf numFmtId="164" fontId="5" fillId="4" borderId="12" xfId="1" applyNumberFormat="1" applyFont="1" applyFill="1" applyBorder="1" applyAlignment="1">
      <alignment vertical="top" wrapText="1"/>
    </xf>
    <xf numFmtId="164" fontId="0" fillId="0" borderId="12" xfId="1" applyNumberFormat="1" applyFont="1" applyBorder="1" applyAlignment="1">
      <alignment vertical="top" wrapText="1"/>
    </xf>
    <xf numFmtId="9" fontId="0" fillId="0" borderId="12" xfId="1" applyNumberFormat="1" applyFont="1" applyBorder="1" applyAlignment="1">
      <alignment vertical="top" wrapText="1"/>
    </xf>
    <xf numFmtId="0" fontId="5" fillId="4" borderId="12" xfId="1" applyFont="1" applyFill="1" applyBorder="1" applyAlignment="1">
      <alignment vertical="top" wrapText="1"/>
    </xf>
    <xf numFmtId="0" fontId="12" fillId="2" borderId="0" xfId="1" applyFont="1" applyFill="1"/>
    <xf numFmtId="0" fontId="13" fillId="0" borderId="0" xfId="0" applyFont="1"/>
    <xf numFmtId="164" fontId="12" fillId="2" borderId="0" xfId="1" applyNumberFormat="1" applyFont="1" applyFill="1"/>
    <xf numFmtId="0" fontId="0" fillId="0" borderId="13" xfId="1" applyFont="1" applyBorder="1" applyAlignment="1">
      <alignment vertical="top" wrapText="1"/>
    </xf>
    <xf numFmtId="164" fontId="5" fillId="4" borderId="13" xfId="1" applyNumberFormat="1" applyFont="1" applyFill="1" applyBorder="1" applyAlignment="1">
      <alignment vertical="top" wrapText="1"/>
    </xf>
    <xf numFmtId="164" fontId="0" fillId="0" borderId="13" xfId="1" applyNumberFormat="1" applyFont="1" applyBorder="1" applyAlignment="1">
      <alignment vertical="top" wrapText="1"/>
    </xf>
    <xf numFmtId="9" fontId="0" fillId="0" borderId="13" xfId="1" applyNumberFormat="1" applyFont="1" applyBorder="1" applyAlignment="1">
      <alignment vertical="top" wrapText="1"/>
    </xf>
    <xf numFmtId="0" fontId="5" fillId="4" borderId="13" xfId="1" applyFont="1" applyFill="1" applyBorder="1" applyAlignment="1">
      <alignment vertical="top" wrapText="1"/>
    </xf>
    <xf numFmtId="0" fontId="4" fillId="0" borderId="0" xfId="1" applyFont="1" applyAlignment="1">
      <alignment vertical="top"/>
    </xf>
    <xf numFmtId="0" fontId="5" fillId="4" borderId="14" xfId="1" applyFont="1" applyFill="1" applyBorder="1"/>
    <xf numFmtId="0" fontId="5" fillId="4" borderId="14" xfId="1" applyFont="1" applyFill="1" applyBorder="1" applyAlignment="1">
      <alignment horizontal="left" vertical="top"/>
    </xf>
    <xf numFmtId="0" fontId="2" fillId="2" borderId="0" xfId="1" applyFont="1" applyFill="1" applyAlignment="1">
      <alignment vertical="center"/>
    </xf>
    <xf numFmtId="0" fontId="0" fillId="0" borderId="0" xfId="0"/>
    <xf numFmtId="0" fontId="5" fillId="4" borderId="1" xfId="1" applyFont="1" applyFill="1" applyBorder="1" applyAlignment="1">
      <alignment horizontal="left" vertical="top"/>
    </xf>
    <xf numFmtId="0" fontId="3" fillId="3" borderId="0" xfId="1" applyFont="1" applyFill="1" applyAlignment="1">
      <alignment vertical="center" wrapText="1"/>
    </xf>
    <xf numFmtId="0" fontId="4" fillId="0" borderId="0" xfId="1" applyFont="1" applyAlignment="1">
      <alignment horizontal="left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133350</xdr:colOff>
      <xdr:row>11</xdr:row>
      <xdr:rowOff>0</xdr:rowOff>
    </xdr:to>
    <xdr:sp macro="" textlink="">
      <xdr:nvSpPr>
        <xdr:cNvPr id="1047" name="Text Box 23" hidden="1">
          <a:extLst>
            <a:ext uri="{FF2B5EF4-FFF2-40B4-BE49-F238E27FC236}">
              <a16:creationId xmlns:a16="http://schemas.microsoft.com/office/drawing/2014/main" id="{AD24AFFE-EB2B-3A04-C5A6-54688FA20E92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showGridLines="0" zoomScale="90" zoomScaleNormal="90" workbookViewId="0">
      <selection activeCell="C19" sqref="C19"/>
    </sheetView>
  </sheetViews>
  <sheetFormatPr defaultRowHeight="14.5" x14ac:dyDescent="0.35"/>
  <cols>
    <col min="1" max="1" width="5" customWidth="1"/>
    <col min="2" max="2" width="32" customWidth="1"/>
    <col min="3" max="3" width="95" customWidth="1"/>
    <col min="4" max="4" width="20" customWidth="1"/>
  </cols>
  <sheetData>
    <row r="1" spans="1:11" ht="28" customHeight="1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32.15" customHeight="1" x14ac:dyDescent="0.35">
      <c r="A2" s="57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5" spans="1:11" ht="42" customHeight="1" x14ac:dyDescent="0.35">
      <c r="B5" s="51" t="s">
        <v>2</v>
      </c>
      <c r="C5" s="2" t="s">
        <v>3</v>
      </c>
    </row>
    <row r="6" spans="1:11" ht="42" customHeight="1" x14ac:dyDescent="0.35">
      <c r="B6" s="51" t="s">
        <v>4</v>
      </c>
      <c r="C6" s="2" t="s">
        <v>5</v>
      </c>
    </row>
    <row r="7" spans="1:11" ht="42" customHeight="1" x14ac:dyDescent="0.35">
      <c r="B7" s="51" t="s">
        <v>6</v>
      </c>
      <c r="C7" s="2" t="s">
        <v>7</v>
      </c>
    </row>
    <row r="8" spans="1:11" ht="42" customHeight="1" x14ac:dyDescent="0.35">
      <c r="B8" s="51" t="s">
        <v>8</v>
      </c>
      <c r="C8" s="2" t="s">
        <v>9</v>
      </c>
    </row>
    <row r="9" spans="1:11" ht="42" customHeight="1" x14ac:dyDescent="0.35">
      <c r="B9" s="51" t="s">
        <v>10</v>
      </c>
      <c r="C9" s="2" t="s">
        <v>11</v>
      </c>
    </row>
    <row r="10" spans="1:11" ht="42" customHeight="1" x14ac:dyDescent="0.35">
      <c r="B10" s="51" t="s">
        <v>12</v>
      </c>
      <c r="C10" s="2" t="s">
        <v>122</v>
      </c>
    </row>
    <row r="11" spans="1:11" ht="42" customHeight="1" x14ac:dyDescent="0.35">
      <c r="B11" s="51" t="s">
        <v>13</v>
      </c>
      <c r="C11" s="2" t="s">
        <v>90</v>
      </c>
    </row>
    <row r="12" spans="1:11" ht="42" customHeight="1" x14ac:dyDescent="0.35">
      <c r="B12" s="51" t="s">
        <v>14</v>
      </c>
      <c r="C12" s="2" t="s">
        <v>123</v>
      </c>
    </row>
    <row r="13" spans="1:11" ht="42" customHeight="1" x14ac:dyDescent="0.35">
      <c r="B13" s="51" t="s">
        <v>15</v>
      </c>
      <c r="C13" s="2" t="s">
        <v>124</v>
      </c>
    </row>
    <row r="14" spans="1:11" ht="42" customHeight="1" x14ac:dyDescent="0.35">
      <c r="B14" s="51" t="s">
        <v>16</v>
      </c>
      <c r="C14" s="2" t="s">
        <v>17</v>
      </c>
    </row>
    <row r="16" spans="1:11" x14ac:dyDescent="0.35">
      <c r="B16" s="1"/>
      <c r="C16" s="3"/>
    </row>
    <row r="18" spans="2:3" x14ac:dyDescent="0.35">
      <c r="B18" t="s">
        <v>18</v>
      </c>
      <c r="C18" s="4" t="s">
        <v>19</v>
      </c>
    </row>
    <row r="19" spans="2:3" x14ac:dyDescent="0.35">
      <c r="B19" t="s">
        <v>20</v>
      </c>
      <c r="C19" s="4" t="s">
        <v>19</v>
      </c>
    </row>
  </sheetData>
  <mergeCells count="2">
    <mergeCell ref="A2:K2"/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showGridLines="0" tabSelected="1" topLeftCell="A4" workbookViewId="0">
      <selection activeCell="G15" sqref="G15"/>
    </sheetView>
  </sheetViews>
  <sheetFormatPr defaultRowHeight="14.5" x14ac:dyDescent="0.35"/>
  <cols>
    <col min="1" max="1" width="6" customWidth="1"/>
    <col min="2" max="2" width="29" customWidth="1"/>
    <col min="3" max="3" width="54" customWidth="1"/>
    <col min="4" max="4" width="16" customWidth="1"/>
    <col min="5" max="5" width="10" customWidth="1"/>
    <col min="6" max="7" width="18" customWidth="1"/>
    <col min="8" max="8" width="10" customWidth="1"/>
    <col min="9" max="9" width="18" customWidth="1"/>
    <col min="10" max="10" width="42" customWidth="1"/>
    <col min="11" max="11" width="38" customWidth="1"/>
  </cols>
  <sheetData>
    <row r="1" spans="1:11" ht="28" customHeight="1" x14ac:dyDescent="0.35">
      <c r="A1" s="54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32.15" customHeight="1" x14ac:dyDescent="0.35">
      <c r="A2" s="57" t="s">
        <v>22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4" spans="1:11" x14ac:dyDescent="0.35">
      <c r="B4" s="1" t="s">
        <v>23</v>
      </c>
      <c r="C4" s="12"/>
      <c r="E4" s="58" t="s">
        <v>24</v>
      </c>
      <c r="F4" s="58"/>
      <c r="G4" s="56"/>
      <c r="H4" s="56"/>
      <c r="I4" s="56"/>
      <c r="J4" s="56"/>
      <c r="K4" s="56"/>
    </row>
    <row r="5" spans="1:11" x14ac:dyDescent="0.35">
      <c r="B5" s="1" t="s">
        <v>25</v>
      </c>
      <c r="C5" s="12"/>
      <c r="E5" s="58" t="s">
        <v>26</v>
      </c>
      <c r="F5" s="58"/>
      <c r="G5" s="52"/>
      <c r="H5" s="52"/>
      <c r="I5" s="52"/>
      <c r="J5" s="52"/>
      <c r="K5" s="52"/>
    </row>
    <row r="6" spans="1:11" x14ac:dyDescent="0.35">
      <c r="B6" s="1" t="s">
        <v>27</v>
      </c>
      <c r="C6" s="12"/>
      <c r="E6" s="58" t="s">
        <v>99</v>
      </c>
      <c r="F6" s="58"/>
      <c r="G6" s="53"/>
      <c r="H6" s="53"/>
      <c r="I6" s="53"/>
      <c r="J6" s="53"/>
      <c r="K6" s="53"/>
    </row>
    <row r="8" spans="1:11" ht="44.15" customHeight="1" x14ac:dyDescent="0.35">
      <c r="A8" s="5" t="s">
        <v>28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  <c r="G8" s="5" t="s">
        <v>34</v>
      </c>
      <c r="H8" s="5" t="s">
        <v>10</v>
      </c>
      <c r="I8" s="5" t="s">
        <v>35</v>
      </c>
      <c r="J8" s="5" t="s">
        <v>36</v>
      </c>
      <c r="K8" s="5" t="s">
        <v>37</v>
      </c>
    </row>
    <row r="9" spans="1:11" ht="48" customHeight="1" x14ac:dyDescent="0.35">
      <c r="A9" s="2">
        <v>1</v>
      </c>
      <c r="B9" s="2" t="s">
        <v>38</v>
      </c>
      <c r="C9" s="2" t="s">
        <v>39</v>
      </c>
      <c r="D9" s="2" t="s">
        <v>40</v>
      </c>
      <c r="E9" s="2">
        <v>1</v>
      </c>
      <c r="F9" s="6"/>
      <c r="G9" s="7">
        <f t="shared" ref="G9:G22" si="0">E9*F9</f>
        <v>0</v>
      </c>
      <c r="H9" s="8">
        <v>0.23</v>
      </c>
      <c r="I9" s="7">
        <f t="shared" ref="I9:I22" si="1">G9*(1+H9)</f>
        <v>0</v>
      </c>
      <c r="J9" s="2" t="s">
        <v>41</v>
      </c>
      <c r="K9" s="9" t="s">
        <v>19</v>
      </c>
    </row>
    <row r="10" spans="1:11" ht="48" customHeight="1" x14ac:dyDescent="0.35">
      <c r="A10" s="2">
        <v>2</v>
      </c>
      <c r="B10" s="2" t="s">
        <v>42</v>
      </c>
      <c r="C10" s="2" t="s">
        <v>127</v>
      </c>
      <c r="D10" s="2" t="s">
        <v>40</v>
      </c>
      <c r="E10" s="2">
        <v>1</v>
      </c>
      <c r="F10" s="6"/>
      <c r="G10" s="7">
        <f t="shared" si="0"/>
        <v>0</v>
      </c>
      <c r="H10" s="8">
        <v>0.23</v>
      </c>
      <c r="I10" s="7">
        <f t="shared" si="1"/>
        <v>0</v>
      </c>
      <c r="J10" s="2" t="s">
        <v>41</v>
      </c>
      <c r="K10" s="9" t="s">
        <v>19</v>
      </c>
    </row>
    <row r="11" spans="1:11" ht="48" customHeight="1" x14ac:dyDescent="0.35">
      <c r="A11" s="2">
        <v>5</v>
      </c>
      <c r="B11" s="2" t="s">
        <v>43</v>
      </c>
      <c r="C11" s="2" t="s">
        <v>128</v>
      </c>
      <c r="D11" s="2" t="s">
        <v>40</v>
      </c>
      <c r="E11" s="2">
        <v>1</v>
      </c>
      <c r="F11" s="6"/>
      <c r="G11" s="7">
        <f t="shared" si="0"/>
        <v>0</v>
      </c>
      <c r="H11" s="8">
        <v>0.23</v>
      </c>
      <c r="I11" s="7">
        <f t="shared" si="1"/>
        <v>0</v>
      </c>
      <c r="J11" s="2" t="s">
        <v>41</v>
      </c>
      <c r="K11" s="9" t="s">
        <v>19</v>
      </c>
    </row>
    <row r="12" spans="1:11" ht="48" customHeight="1" thickBot="1" x14ac:dyDescent="0.4">
      <c r="A12" s="2">
        <v>8</v>
      </c>
      <c r="B12" s="2" t="s">
        <v>44</v>
      </c>
      <c r="C12" s="2" t="s">
        <v>130</v>
      </c>
      <c r="D12" s="2" t="s">
        <v>40</v>
      </c>
      <c r="E12" s="2">
        <v>1</v>
      </c>
      <c r="F12" s="6"/>
      <c r="G12" s="7">
        <f t="shared" si="0"/>
        <v>0</v>
      </c>
      <c r="H12" s="8">
        <v>0.23</v>
      </c>
      <c r="I12" s="7">
        <f t="shared" si="1"/>
        <v>0</v>
      </c>
      <c r="J12" s="2" t="s">
        <v>41</v>
      </c>
      <c r="K12" s="9" t="s">
        <v>19</v>
      </c>
    </row>
    <row r="13" spans="1:11" ht="48" customHeight="1" thickBot="1" x14ac:dyDescent="0.4">
      <c r="A13" s="17">
        <v>10</v>
      </c>
      <c r="B13" s="18" t="s">
        <v>45</v>
      </c>
      <c r="C13" s="18" t="s">
        <v>46</v>
      </c>
      <c r="D13" s="18" t="s">
        <v>40</v>
      </c>
      <c r="E13" s="18">
        <f>'02_Licencje_i_wolumeny'!D18</f>
        <v>6211</v>
      </c>
      <c r="F13" s="19" t="s">
        <v>108</v>
      </c>
      <c r="G13" s="20">
        <f>'02_Licencje_i_wolumeny'!G18</f>
        <v>0</v>
      </c>
      <c r="H13" s="21">
        <v>0.23</v>
      </c>
      <c r="I13" s="20">
        <f>'02_Licencje_i_wolumeny'!I18</f>
        <v>0</v>
      </c>
      <c r="J13" s="22" t="s">
        <v>118</v>
      </c>
      <c r="K13" s="23" t="s">
        <v>19</v>
      </c>
    </row>
    <row r="14" spans="1:11" ht="48" customHeight="1" x14ac:dyDescent="0.35">
      <c r="A14" s="2">
        <v>14</v>
      </c>
      <c r="B14" s="2" t="s">
        <v>45</v>
      </c>
      <c r="C14" s="2" t="s">
        <v>91</v>
      </c>
      <c r="D14" s="2" t="s">
        <v>40</v>
      </c>
      <c r="E14" s="2">
        <v>1</v>
      </c>
      <c r="F14" s="6"/>
      <c r="G14" s="7">
        <f t="shared" si="0"/>
        <v>0</v>
      </c>
      <c r="H14" s="8">
        <v>0.23</v>
      </c>
      <c r="I14" s="7">
        <f t="shared" si="1"/>
        <v>0</v>
      </c>
      <c r="J14" s="2" t="s">
        <v>41</v>
      </c>
      <c r="K14" s="9" t="s">
        <v>19</v>
      </c>
    </row>
    <row r="15" spans="1:11" ht="48" customHeight="1" thickBot="1" x14ac:dyDescent="0.4">
      <c r="A15" s="38">
        <v>15</v>
      </c>
      <c r="B15" s="38" t="s">
        <v>45</v>
      </c>
      <c r="C15" s="38" t="s">
        <v>92</v>
      </c>
      <c r="D15" s="38" t="s">
        <v>40</v>
      </c>
      <c r="E15" s="38">
        <v>1</v>
      </c>
      <c r="F15" s="39"/>
      <c r="G15" s="40">
        <f t="shared" si="0"/>
        <v>0</v>
      </c>
      <c r="H15" s="41">
        <v>0.23</v>
      </c>
      <c r="I15" s="40">
        <f t="shared" si="1"/>
        <v>0</v>
      </c>
      <c r="J15" s="38" t="s">
        <v>41</v>
      </c>
      <c r="K15" s="42" t="s">
        <v>19</v>
      </c>
    </row>
    <row r="16" spans="1:11" ht="48" customHeight="1" thickTop="1" x14ac:dyDescent="0.35">
      <c r="A16" s="2">
        <v>16</v>
      </c>
      <c r="B16" s="2" t="s">
        <v>47</v>
      </c>
      <c r="C16" s="2" t="s">
        <v>129</v>
      </c>
      <c r="D16" s="2" t="s">
        <v>40</v>
      </c>
      <c r="E16" s="2">
        <v>1</v>
      </c>
      <c r="F16" s="6"/>
      <c r="G16" s="7">
        <f t="shared" si="0"/>
        <v>0</v>
      </c>
      <c r="H16" s="8">
        <v>0.23</v>
      </c>
      <c r="I16" s="7">
        <f t="shared" si="1"/>
        <v>0</v>
      </c>
      <c r="J16" s="2" t="s">
        <v>41</v>
      </c>
      <c r="K16" s="9" t="s">
        <v>19</v>
      </c>
    </row>
    <row r="17" spans="1:11" ht="48" customHeight="1" x14ac:dyDescent="0.35">
      <c r="A17" s="2">
        <v>20</v>
      </c>
      <c r="B17" s="2" t="s">
        <v>47</v>
      </c>
      <c r="C17" s="2" t="s">
        <v>46</v>
      </c>
      <c r="D17" s="2" t="s">
        <v>40</v>
      </c>
      <c r="E17" s="2">
        <v>1</v>
      </c>
      <c r="F17" s="6"/>
      <c r="G17" s="7">
        <f t="shared" si="0"/>
        <v>0</v>
      </c>
      <c r="H17" s="8">
        <v>0.23</v>
      </c>
      <c r="I17" s="7">
        <f t="shared" si="1"/>
        <v>0</v>
      </c>
      <c r="J17" s="2" t="s">
        <v>41</v>
      </c>
      <c r="K17" s="9" t="s">
        <v>19</v>
      </c>
    </row>
    <row r="18" spans="1:11" ht="48" customHeight="1" x14ac:dyDescent="0.35">
      <c r="A18" s="2">
        <v>21</v>
      </c>
      <c r="B18" s="2" t="s">
        <v>47</v>
      </c>
      <c r="C18" s="2" t="s">
        <v>91</v>
      </c>
      <c r="D18" s="2" t="s">
        <v>40</v>
      </c>
      <c r="E18" s="2">
        <v>1</v>
      </c>
      <c r="F18" s="6"/>
      <c r="G18" s="7">
        <f t="shared" si="0"/>
        <v>0</v>
      </c>
      <c r="H18" s="8">
        <v>0.23</v>
      </c>
      <c r="I18" s="7">
        <f t="shared" si="1"/>
        <v>0</v>
      </c>
      <c r="J18" s="2" t="s">
        <v>41</v>
      </c>
      <c r="K18" s="9"/>
    </row>
    <row r="19" spans="1:11" ht="52" customHeight="1" thickBot="1" x14ac:dyDescent="0.4">
      <c r="A19" s="2">
        <v>22</v>
      </c>
      <c r="B19" s="2" t="s">
        <v>47</v>
      </c>
      <c r="C19" s="2" t="s">
        <v>93</v>
      </c>
      <c r="D19" s="2" t="s">
        <v>40</v>
      </c>
      <c r="E19" s="2">
        <v>1</v>
      </c>
      <c r="F19" s="6"/>
      <c r="G19" s="7">
        <f t="shared" si="0"/>
        <v>0</v>
      </c>
      <c r="H19" s="8">
        <v>0.23</v>
      </c>
      <c r="I19" s="7">
        <f t="shared" si="1"/>
        <v>0</v>
      </c>
      <c r="J19" s="2" t="s">
        <v>41</v>
      </c>
      <c r="K19" s="9" t="s">
        <v>19</v>
      </c>
    </row>
    <row r="20" spans="1:11" ht="48" customHeight="1" x14ac:dyDescent="0.35">
      <c r="A20" s="24">
        <v>23</v>
      </c>
      <c r="B20" s="25" t="s">
        <v>94</v>
      </c>
      <c r="C20" s="25" t="s">
        <v>95</v>
      </c>
      <c r="D20" s="25" t="s">
        <v>40</v>
      </c>
      <c r="E20" s="25">
        <f>'03_Opcja 2 - licencje dodatkowe'!D19</f>
        <v>485</v>
      </c>
      <c r="F20" s="26" t="s">
        <v>108</v>
      </c>
      <c r="G20" s="27">
        <f>'03_Opcja 2 - licencje dodatkowe'!G19</f>
        <v>0</v>
      </c>
      <c r="H20" s="28">
        <v>0.23</v>
      </c>
      <c r="I20" s="27">
        <f>'03_Opcja 2 - licencje dodatkowe'!I19</f>
        <v>0</v>
      </c>
      <c r="J20" s="29" t="s">
        <v>117</v>
      </c>
      <c r="K20" s="30"/>
    </row>
    <row r="21" spans="1:11" ht="48" customHeight="1" thickBot="1" x14ac:dyDescent="0.4">
      <c r="A21" s="31">
        <v>24</v>
      </c>
      <c r="B21" s="32" t="s">
        <v>48</v>
      </c>
      <c r="C21" s="32" t="s">
        <v>49</v>
      </c>
      <c r="D21" s="32" t="s">
        <v>50</v>
      </c>
      <c r="E21" s="32">
        <f>'04_Stawki_eksperckie'!E14</f>
        <v>2500</v>
      </c>
      <c r="F21" s="33" t="s">
        <v>108</v>
      </c>
      <c r="G21" s="34">
        <f>'04_Stawki_eksperckie'!G14</f>
        <v>0</v>
      </c>
      <c r="H21" s="35">
        <v>0.23</v>
      </c>
      <c r="I21" s="34">
        <f>'04_Stawki_eksperckie'!I14</f>
        <v>0</v>
      </c>
      <c r="J21" s="36" t="s">
        <v>109</v>
      </c>
      <c r="K21" s="37"/>
    </row>
    <row r="22" spans="1:11" ht="48" customHeight="1" thickBot="1" x14ac:dyDescent="0.4">
      <c r="A22" s="46">
        <v>25</v>
      </c>
      <c r="B22" s="46" t="s">
        <v>96</v>
      </c>
      <c r="C22" s="46" t="s">
        <v>97</v>
      </c>
      <c r="D22" s="46" t="s">
        <v>119</v>
      </c>
      <c r="E22" s="46">
        <v>3</v>
      </c>
      <c r="F22" s="47"/>
      <c r="G22" s="48">
        <f t="shared" si="0"/>
        <v>0</v>
      </c>
      <c r="H22" s="49">
        <v>0.23</v>
      </c>
      <c r="I22" s="48">
        <f t="shared" si="1"/>
        <v>0</v>
      </c>
      <c r="J22" s="46" t="s">
        <v>41</v>
      </c>
      <c r="K22" s="50"/>
    </row>
    <row r="23" spans="1:11" ht="15" thickTop="1" x14ac:dyDescent="0.35"/>
    <row r="24" spans="1:11" x14ac:dyDescent="0.35">
      <c r="C24" s="10" t="s">
        <v>51</v>
      </c>
      <c r="G24" s="11">
        <f>SUM(G9:G15)</f>
        <v>0</v>
      </c>
      <c r="I24" s="11">
        <f>G24*(1+H9)</f>
        <v>0</v>
      </c>
    </row>
    <row r="25" spans="1:11" x14ac:dyDescent="0.35">
      <c r="C25" s="10" t="s">
        <v>52</v>
      </c>
      <c r="G25" s="11">
        <f>SUM(G16:G19)</f>
        <v>0</v>
      </c>
      <c r="I25" s="11">
        <f>G25*(1+H9)</f>
        <v>0</v>
      </c>
    </row>
    <row r="26" spans="1:11" x14ac:dyDescent="0.35">
      <c r="C26" s="10" t="s">
        <v>120</v>
      </c>
      <c r="G26" s="11">
        <f>SUM(G20)</f>
        <v>0</v>
      </c>
      <c r="I26" s="11">
        <f>I20</f>
        <v>0</v>
      </c>
    </row>
    <row r="27" spans="1:11" x14ac:dyDescent="0.35">
      <c r="C27" s="10" t="s">
        <v>53</v>
      </c>
      <c r="G27" s="11">
        <f>SUM(G21)</f>
        <v>0</v>
      </c>
      <c r="I27" s="11">
        <f t="shared" ref="I27" si="2">G27*(1+H11)</f>
        <v>0</v>
      </c>
    </row>
    <row r="28" spans="1:11" x14ac:dyDescent="0.35">
      <c r="C28" s="10" t="s">
        <v>121</v>
      </c>
      <c r="G28" s="11">
        <f>G22</f>
        <v>0</v>
      </c>
      <c r="I28" s="11">
        <f>I22</f>
        <v>0</v>
      </c>
    </row>
    <row r="29" spans="1:11" ht="15.5" x14ac:dyDescent="0.35">
      <c r="C29" s="43" t="s">
        <v>54</v>
      </c>
      <c r="D29" s="44"/>
      <c r="E29" s="44"/>
      <c r="F29" s="44"/>
      <c r="G29" s="45">
        <f>SUM(G24:G28)</f>
        <v>0</v>
      </c>
      <c r="H29" s="44"/>
      <c r="I29" s="45">
        <f>G29*(1+H9)</f>
        <v>0</v>
      </c>
    </row>
  </sheetData>
  <mergeCells count="8">
    <mergeCell ref="G5:K5"/>
    <mergeCell ref="G6:K6"/>
    <mergeCell ref="A1:K1"/>
    <mergeCell ref="G4:K4"/>
    <mergeCell ref="A2:K2"/>
    <mergeCell ref="E4:F4"/>
    <mergeCell ref="E6:F6"/>
    <mergeCell ref="E5:F5"/>
  </mergeCells>
  <phoneticPr fontId="9" type="noConversion"/>
  <dataValidations disablePrompts="1" count="1">
    <dataValidation type="list" sqref="C6" xr:uid="{00000000-0002-0000-0100-000000000000}">
      <formula1>"Scalony,Komponentowy,Inny"</formula1>
    </dataValidation>
  </dataValidations>
  <pageMargins left="0.7" right="0.7" top="0.75" bottom="0.75" header="0.3" footer="0.3"/>
  <ignoredErrors>
    <ignoredError sqref="I21 G21 G13 I13 G26 I26:I27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8"/>
  <sheetViews>
    <sheetView showGridLines="0" workbookViewId="0">
      <selection activeCell="F20" sqref="F20"/>
    </sheetView>
  </sheetViews>
  <sheetFormatPr defaultRowHeight="14.5" x14ac:dyDescent="0.35"/>
  <cols>
    <col min="1" max="1" width="6" customWidth="1"/>
    <col min="2" max="2" width="34" customWidth="1"/>
    <col min="3" max="3" width="22" customWidth="1"/>
    <col min="4" max="4" width="13" customWidth="1"/>
    <col min="5" max="5" width="16" customWidth="1"/>
    <col min="6" max="9" width="18" customWidth="1"/>
    <col min="10" max="10" width="31" customWidth="1"/>
    <col min="11" max="11" width="30" customWidth="1"/>
    <col min="12" max="12" width="34" customWidth="1"/>
    <col min="13" max="13" width="23" customWidth="1"/>
  </cols>
  <sheetData>
    <row r="1" spans="1:13" ht="28" customHeight="1" x14ac:dyDescent="0.35">
      <c r="A1" s="54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32.15" customHeight="1" x14ac:dyDescent="0.35">
      <c r="A2" s="57" t="s">
        <v>56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8" spans="1:13" ht="44.15" customHeight="1" x14ac:dyDescent="0.35">
      <c r="A8" s="5" t="s">
        <v>28</v>
      </c>
      <c r="B8" s="5" t="s">
        <v>57</v>
      </c>
      <c r="C8" s="5" t="s">
        <v>58</v>
      </c>
      <c r="D8" s="5" t="s">
        <v>59</v>
      </c>
      <c r="E8" s="5" t="s">
        <v>31</v>
      </c>
      <c r="F8" s="5" t="s">
        <v>33</v>
      </c>
      <c r="G8" s="5" t="s">
        <v>34</v>
      </c>
      <c r="H8" s="5" t="s">
        <v>10</v>
      </c>
      <c r="I8" s="5" t="s">
        <v>35</v>
      </c>
      <c r="J8" s="5" t="s">
        <v>60</v>
      </c>
      <c r="K8" s="5" t="s">
        <v>61</v>
      </c>
      <c r="L8" s="5" t="s">
        <v>62</v>
      </c>
      <c r="M8" s="5" t="s">
        <v>63</v>
      </c>
    </row>
    <row r="9" spans="1:13" ht="48" customHeight="1" x14ac:dyDescent="0.35">
      <c r="A9" s="2">
        <v>1</v>
      </c>
      <c r="B9" s="2" t="s">
        <v>64</v>
      </c>
      <c r="C9" s="2" t="s">
        <v>65</v>
      </c>
      <c r="D9" s="2">
        <v>9</v>
      </c>
      <c r="E9" s="2" t="s">
        <v>66</v>
      </c>
      <c r="F9" s="6"/>
      <c r="G9" s="7">
        <f t="shared" ref="G9:G16" si="0">IFERROR(D9*F9,0)</f>
        <v>0</v>
      </c>
      <c r="H9" s="8">
        <v>0.23</v>
      </c>
      <c r="I9" s="7">
        <f>G9*(1+H9)</f>
        <v>0</v>
      </c>
      <c r="J9" s="9" t="s">
        <v>19</v>
      </c>
      <c r="K9" s="9" t="s">
        <v>19</v>
      </c>
      <c r="L9" s="9" t="s">
        <v>19</v>
      </c>
      <c r="M9" s="6" t="s">
        <v>19</v>
      </c>
    </row>
    <row r="10" spans="1:13" ht="48" customHeight="1" x14ac:dyDescent="0.35">
      <c r="A10" s="2">
        <v>2</v>
      </c>
      <c r="B10" s="2" t="s">
        <v>67</v>
      </c>
      <c r="C10" s="2" t="s">
        <v>65</v>
      </c>
      <c r="D10" s="2">
        <v>100</v>
      </c>
      <c r="E10" s="2" t="s">
        <v>66</v>
      </c>
      <c r="F10" s="6"/>
      <c r="G10" s="7">
        <f t="shared" si="0"/>
        <v>0</v>
      </c>
      <c r="H10" s="8">
        <v>0.23</v>
      </c>
      <c r="I10" s="7">
        <f t="shared" ref="I10:I16" si="1">G10*(1+H10)</f>
        <v>0</v>
      </c>
      <c r="J10" s="9" t="s">
        <v>19</v>
      </c>
      <c r="K10" s="9" t="s">
        <v>19</v>
      </c>
      <c r="L10" s="9" t="s">
        <v>19</v>
      </c>
      <c r="M10" s="6" t="s">
        <v>19</v>
      </c>
    </row>
    <row r="11" spans="1:13" ht="48" customHeight="1" x14ac:dyDescent="0.35">
      <c r="A11" s="2">
        <v>3</v>
      </c>
      <c r="B11" s="2" t="s">
        <v>68</v>
      </c>
      <c r="C11" s="2" t="s">
        <v>69</v>
      </c>
      <c r="D11" s="2">
        <v>16</v>
      </c>
      <c r="E11" s="2" t="s">
        <v>66</v>
      </c>
      <c r="F11" s="6"/>
      <c r="G11" s="7">
        <f t="shared" si="0"/>
        <v>0</v>
      </c>
      <c r="H11" s="8">
        <v>0.23</v>
      </c>
      <c r="I11" s="7">
        <f t="shared" si="1"/>
        <v>0</v>
      </c>
      <c r="J11" s="9" t="s">
        <v>19</v>
      </c>
      <c r="K11" s="9" t="s">
        <v>19</v>
      </c>
      <c r="L11" s="9" t="s">
        <v>19</v>
      </c>
      <c r="M11" s="6" t="s">
        <v>19</v>
      </c>
    </row>
    <row r="12" spans="1:13" ht="48" customHeight="1" x14ac:dyDescent="0.35">
      <c r="A12" s="2">
        <v>4</v>
      </c>
      <c r="B12" s="2" t="s">
        <v>70</v>
      </c>
      <c r="C12" s="2" t="s">
        <v>71</v>
      </c>
      <c r="D12" s="2">
        <v>2000</v>
      </c>
      <c r="E12" s="2" t="s">
        <v>72</v>
      </c>
      <c r="F12" s="6"/>
      <c r="G12" s="7">
        <f t="shared" si="0"/>
        <v>0</v>
      </c>
      <c r="H12" s="8">
        <v>0.23</v>
      </c>
      <c r="I12" s="7">
        <f t="shared" si="1"/>
        <v>0</v>
      </c>
      <c r="J12" s="9" t="s">
        <v>19</v>
      </c>
      <c r="K12" s="9" t="s">
        <v>19</v>
      </c>
      <c r="L12" s="9" t="s">
        <v>19</v>
      </c>
      <c r="M12" s="6" t="s">
        <v>19</v>
      </c>
    </row>
    <row r="13" spans="1:13" ht="48" customHeight="1" x14ac:dyDescent="0.35">
      <c r="A13" s="2">
        <v>5</v>
      </c>
      <c r="B13" s="2" t="s">
        <v>73</v>
      </c>
      <c r="C13" s="2" t="s">
        <v>74</v>
      </c>
      <c r="D13" s="2">
        <v>180</v>
      </c>
      <c r="E13" s="2" t="s">
        <v>66</v>
      </c>
      <c r="F13" s="6"/>
      <c r="G13" s="7">
        <f t="shared" si="0"/>
        <v>0</v>
      </c>
      <c r="H13" s="8">
        <v>0.23</v>
      </c>
      <c r="I13" s="7">
        <f t="shared" si="1"/>
        <v>0</v>
      </c>
      <c r="J13" s="9" t="s">
        <v>19</v>
      </c>
      <c r="K13" s="9" t="s">
        <v>19</v>
      </c>
      <c r="L13" s="9" t="s">
        <v>19</v>
      </c>
      <c r="M13" s="6" t="s">
        <v>19</v>
      </c>
    </row>
    <row r="14" spans="1:13" ht="48" customHeight="1" x14ac:dyDescent="0.35">
      <c r="A14" s="2">
        <v>6</v>
      </c>
      <c r="B14" s="16" t="s">
        <v>75</v>
      </c>
      <c r="C14" s="2" t="s">
        <v>98</v>
      </c>
      <c r="D14" s="2">
        <v>3900</v>
      </c>
      <c r="E14" s="2" t="s">
        <v>76</v>
      </c>
      <c r="F14" s="6"/>
      <c r="G14" s="7">
        <f t="shared" si="0"/>
        <v>0</v>
      </c>
      <c r="H14" s="8">
        <v>0.23</v>
      </c>
      <c r="I14" s="7">
        <f t="shared" si="1"/>
        <v>0</v>
      </c>
      <c r="J14" s="9" t="s">
        <v>19</v>
      </c>
      <c r="K14" s="9" t="s">
        <v>19</v>
      </c>
      <c r="L14" s="9" t="s">
        <v>19</v>
      </c>
      <c r="M14" s="6" t="s">
        <v>19</v>
      </c>
    </row>
    <row r="15" spans="1:13" ht="48" customHeight="1" x14ac:dyDescent="0.35">
      <c r="A15" s="2">
        <v>7</v>
      </c>
      <c r="B15" s="2" t="s">
        <v>77</v>
      </c>
      <c r="C15" s="2" t="s">
        <v>78</v>
      </c>
      <c r="D15" s="2">
        <v>4</v>
      </c>
      <c r="E15" s="2" t="s">
        <v>66</v>
      </c>
      <c r="F15" s="6"/>
      <c r="G15" s="7">
        <f t="shared" si="0"/>
        <v>0</v>
      </c>
      <c r="H15" s="8">
        <v>0.23</v>
      </c>
      <c r="I15" s="7">
        <f t="shared" si="1"/>
        <v>0</v>
      </c>
      <c r="J15" s="9" t="s">
        <v>19</v>
      </c>
      <c r="K15" s="9" t="s">
        <v>19</v>
      </c>
      <c r="L15" s="9" t="s">
        <v>19</v>
      </c>
      <c r="M15" s="6" t="s">
        <v>19</v>
      </c>
    </row>
    <row r="16" spans="1:13" ht="48" customHeight="1" x14ac:dyDescent="0.35">
      <c r="A16" s="2">
        <v>8</v>
      </c>
      <c r="B16" s="2" t="s">
        <v>79</v>
      </c>
      <c r="C16" s="2" t="s">
        <v>78</v>
      </c>
      <c r="D16" s="2">
        <v>2</v>
      </c>
      <c r="E16" s="2" t="s">
        <v>66</v>
      </c>
      <c r="F16" s="6"/>
      <c r="G16" s="7">
        <f t="shared" si="0"/>
        <v>0</v>
      </c>
      <c r="H16" s="8">
        <v>0.23</v>
      </c>
      <c r="I16" s="7">
        <f t="shared" si="1"/>
        <v>0</v>
      </c>
      <c r="J16" s="9" t="s">
        <v>19</v>
      </c>
      <c r="K16" s="9" t="s">
        <v>19</v>
      </c>
      <c r="L16" s="9" t="s">
        <v>19</v>
      </c>
      <c r="M16" s="6" t="s">
        <v>19</v>
      </c>
    </row>
    <row r="18" spans="2:9" x14ac:dyDescent="0.35">
      <c r="B18" s="10" t="s">
        <v>89</v>
      </c>
      <c r="D18" s="10">
        <f>SUM(D9:D16)</f>
        <v>6211</v>
      </c>
      <c r="G18" s="11">
        <f>SUM(G9:G16)</f>
        <v>0</v>
      </c>
      <c r="I18" s="11">
        <f>SUM(I9:I16)</f>
        <v>0</v>
      </c>
    </row>
  </sheetData>
  <mergeCells count="2">
    <mergeCell ref="A2:M2"/>
    <mergeCell ref="A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3C1E9-348E-4C31-8399-B92410AC4162}">
  <dimension ref="A1:M19"/>
  <sheetViews>
    <sheetView showGridLines="0" workbookViewId="0">
      <selection activeCell="B17" sqref="B17:F17"/>
    </sheetView>
  </sheetViews>
  <sheetFormatPr defaultRowHeight="14.5" x14ac:dyDescent="0.35"/>
  <cols>
    <col min="1" max="1" width="6" customWidth="1"/>
    <col min="2" max="2" width="34" customWidth="1"/>
    <col min="3" max="3" width="22" customWidth="1"/>
    <col min="4" max="4" width="13" customWidth="1"/>
    <col min="5" max="5" width="16" customWidth="1"/>
    <col min="6" max="9" width="18" customWidth="1"/>
    <col min="10" max="10" width="31" customWidth="1"/>
    <col min="11" max="11" width="30" customWidth="1"/>
    <col min="12" max="12" width="34" customWidth="1"/>
    <col min="13" max="13" width="23" customWidth="1"/>
  </cols>
  <sheetData>
    <row r="1" spans="1:13" ht="28" customHeight="1" x14ac:dyDescent="0.35">
      <c r="A1" s="54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32.15" customHeight="1" x14ac:dyDescent="0.35">
      <c r="A2" s="57" t="s">
        <v>56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8" spans="1:13" ht="44.15" customHeight="1" thickBot="1" x14ac:dyDescent="0.4">
      <c r="A8" s="5" t="s">
        <v>28</v>
      </c>
      <c r="B8" s="5" t="s">
        <v>57</v>
      </c>
      <c r="C8" s="5" t="s">
        <v>58</v>
      </c>
      <c r="D8" s="5" t="s">
        <v>59</v>
      </c>
      <c r="E8" s="5" t="s">
        <v>31</v>
      </c>
      <c r="F8" s="5" t="s">
        <v>33</v>
      </c>
      <c r="G8" s="5" t="s">
        <v>34</v>
      </c>
      <c r="H8" s="5" t="s">
        <v>10</v>
      </c>
      <c r="I8" s="5" t="s">
        <v>35</v>
      </c>
      <c r="J8" s="5" t="s">
        <v>60</v>
      </c>
      <c r="K8" s="5" t="s">
        <v>61</v>
      </c>
      <c r="L8" s="5" t="s">
        <v>62</v>
      </c>
      <c r="M8" s="5" t="s">
        <v>63</v>
      </c>
    </row>
    <row r="9" spans="1:13" ht="48" customHeight="1" x14ac:dyDescent="0.35">
      <c r="A9" s="2">
        <v>1</v>
      </c>
      <c r="B9" s="15" t="s">
        <v>110</v>
      </c>
      <c r="C9" s="2" t="s">
        <v>65</v>
      </c>
      <c r="D9" s="2">
        <v>10</v>
      </c>
      <c r="E9" s="2" t="s">
        <v>66</v>
      </c>
      <c r="F9" s="6"/>
      <c r="G9" s="7">
        <f t="shared" ref="G9:G17" si="0">IFERROR(D9*F9,0)</f>
        <v>0</v>
      </c>
      <c r="H9" s="8">
        <v>0.23</v>
      </c>
      <c r="I9" s="7">
        <f>G9*(1+H9)</f>
        <v>0</v>
      </c>
      <c r="J9" s="9" t="s">
        <v>19</v>
      </c>
      <c r="K9" s="9" t="s">
        <v>19</v>
      </c>
      <c r="L9" s="9" t="s">
        <v>19</v>
      </c>
      <c r="M9" s="6" t="s">
        <v>19</v>
      </c>
    </row>
    <row r="10" spans="1:13" ht="48" customHeight="1" x14ac:dyDescent="0.35">
      <c r="A10" s="2">
        <v>2</v>
      </c>
      <c r="B10" s="14" t="s">
        <v>111</v>
      </c>
      <c r="C10" s="2" t="s">
        <v>65</v>
      </c>
      <c r="D10" s="2">
        <v>10</v>
      </c>
      <c r="E10" s="2" t="s">
        <v>66</v>
      </c>
      <c r="F10" s="6"/>
      <c r="G10" s="7">
        <f t="shared" si="0"/>
        <v>0</v>
      </c>
      <c r="H10" s="8">
        <v>0.23</v>
      </c>
      <c r="I10" s="7">
        <f t="shared" ref="I10:I17" si="1">G10*(1+H10)</f>
        <v>0</v>
      </c>
      <c r="J10" s="9" t="s">
        <v>19</v>
      </c>
      <c r="K10" s="9" t="s">
        <v>19</v>
      </c>
      <c r="L10" s="9" t="s">
        <v>19</v>
      </c>
      <c r="M10" s="6" t="s">
        <v>19</v>
      </c>
    </row>
    <row r="11" spans="1:13" ht="48" customHeight="1" x14ac:dyDescent="0.35">
      <c r="A11" s="2">
        <v>3</v>
      </c>
      <c r="B11" s="14" t="s">
        <v>112</v>
      </c>
      <c r="C11" s="2" t="s">
        <v>69</v>
      </c>
      <c r="D11" s="2">
        <v>10</v>
      </c>
      <c r="E11" s="2" t="s">
        <v>66</v>
      </c>
      <c r="F11" s="6"/>
      <c r="G11" s="7">
        <f t="shared" si="0"/>
        <v>0</v>
      </c>
      <c r="H11" s="8">
        <v>0.23</v>
      </c>
      <c r="I11" s="7">
        <f t="shared" si="1"/>
        <v>0</v>
      </c>
      <c r="J11" s="9" t="s">
        <v>19</v>
      </c>
      <c r="K11" s="9" t="s">
        <v>19</v>
      </c>
      <c r="L11" s="9" t="s">
        <v>19</v>
      </c>
      <c r="M11" s="6" t="s">
        <v>19</v>
      </c>
    </row>
    <row r="12" spans="1:13" ht="48" customHeight="1" x14ac:dyDescent="0.35">
      <c r="A12" s="2">
        <v>4</v>
      </c>
      <c r="B12" s="14" t="s">
        <v>113</v>
      </c>
      <c r="C12" s="2" t="s">
        <v>71</v>
      </c>
      <c r="D12" s="2">
        <v>200</v>
      </c>
      <c r="E12" s="2" t="s">
        <v>66</v>
      </c>
      <c r="F12" s="6"/>
      <c r="G12" s="7">
        <f t="shared" si="0"/>
        <v>0</v>
      </c>
      <c r="H12" s="8">
        <v>0.23</v>
      </c>
      <c r="I12" s="7">
        <f t="shared" si="1"/>
        <v>0</v>
      </c>
      <c r="J12" s="9" t="s">
        <v>19</v>
      </c>
      <c r="K12" s="9" t="s">
        <v>19</v>
      </c>
      <c r="L12" s="9" t="s">
        <v>19</v>
      </c>
      <c r="M12" s="6" t="s">
        <v>19</v>
      </c>
    </row>
    <row r="13" spans="1:13" ht="48" customHeight="1" x14ac:dyDescent="0.35">
      <c r="A13" s="2">
        <v>5</v>
      </c>
      <c r="B13" s="14" t="s">
        <v>114</v>
      </c>
      <c r="C13" s="2" t="s">
        <v>74</v>
      </c>
      <c r="D13" s="2">
        <v>20</v>
      </c>
      <c r="E13" s="2" t="s">
        <v>66</v>
      </c>
      <c r="F13" s="6"/>
      <c r="G13" s="7">
        <f t="shared" si="0"/>
        <v>0</v>
      </c>
      <c r="H13" s="8">
        <v>0.23</v>
      </c>
      <c r="I13" s="7">
        <f t="shared" si="1"/>
        <v>0</v>
      </c>
      <c r="J13" s="9" t="s">
        <v>19</v>
      </c>
      <c r="K13" s="9" t="s">
        <v>19</v>
      </c>
      <c r="L13" s="9" t="s">
        <v>19</v>
      </c>
      <c r="M13" s="6" t="s">
        <v>19</v>
      </c>
    </row>
    <row r="14" spans="1:13" ht="48" customHeight="1" x14ac:dyDescent="0.35">
      <c r="A14" s="2">
        <v>6</v>
      </c>
      <c r="B14" s="14" t="s">
        <v>115</v>
      </c>
      <c r="C14" s="2" t="s">
        <v>98</v>
      </c>
      <c r="D14" s="2">
        <v>200</v>
      </c>
      <c r="E14" s="2" t="s">
        <v>66</v>
      </c>
      <c r="F14" s="6"/>
      <c r="G14" s="7">
        <f t="shared" si="0"/>
        <v>0</v>
      </c>
      <c r="H14" s="8">
        <v>0.23</v>
      </c>
      <c r="I14" s="7">
        <f t="shared" si="1"/>
        <v>0</v>
      </c>
      <c r="J14" s="9" t="s">
        <v>19</v>
      </c>
      <c r="K14" s="9" t="s">
        <v>19</v>
      </c>
      <c r="L14" s="9" t="s">
        <v>19</v>
      </c>
      <c r="M14" s="6" t="s">
        <v>19</v>
      </c>
    </row>
    <row r="15" spans="1:13" ht="48" customHeight="1" x14ac:dyDescent="0.35">
      <c r="A15" s="2">
        <v>7</v>
      </c>
      <c r="B15" s="14" t="s">
        <v>116</v>
      </c>
      <c r="C15" s="2" t="s">
        <v>78</v>
      </c>
      <c r="D15" s="2">
        <v>20</v>
      </c>
      <c r="E15" s="2" t="s">
        <v>66</v>
      </c>
      <c r="F15" s="6"/>
      <c r="G15" s="7">
        <f t="shared" si="0"/>
        <v>0</v>
      </c>
      <c r="H15" s="8">
        <v>0.23</v>
      </c>
      <c r="I15" s="7">
        <f t="shared" si="1"/>
        <v>0</v>
      </c>
      <c r="J15" s="9" t="s">
        <v>19</v>
      </c>
      <c r="K15" s="9" t="s">
        <v>19</v>
      </c>
      <c r="L15" s="9" t="s">
        <v>19</v>
      </c>
      <c r="M15" s="6" t="s">
        <v>19</v>
      </c>
    </row>
    <row r="16" spans="1:13" ht="48" customHeight="1" x14ac:dyDescent="0.35">
      <c r="A16" s="2">
        <v>8</v>
      </c>
      <c r="B16" s="14" t="s">
        <v>77</v>
      </c>
      <c r="C16" s="2" t="s">
        <v>78</v>
      </c>
      <c r="D16" s="2">
        <v>5</v>
      </c>
      <c r="E16" s="2" t="s">
        <v>66</v>
      </c>
      <c r="F16" s="6"/>
      <c r="G16" s="7">
        <f t="shared" si="0"/>
        <v>0</v>
      </c>
      <c r="H16" s="8"/>
      <c r="I16" s="7"/>
      <c r="J16" s="9"/>
      <c r="K16" s="9"/>
      <c r="L16" s="9"/>
      <c r="M16" s="6"/>
    </row>
    <row r="17" spans="1:13" ht="48" customHeight="1" x14ac:dyDescent="0.35">
      <c r="A17" s="2">
        <v>9</v>
      </c>
      <c r="B17" s="14" t="s">
        <v>125</v>
      </c>
      <c r="C17" s="2" t="s">
        <v>126</v>
      </c>
      <c r="D17" s="2">
        <v>10</v>
      </c>
      <c r="E17" s="2" t="s">
        <v>66</v>
      </c>
      <c r="F17" s="6"/>
      <c r="G17" s="7">
        <f t="shared" si="0"/>
        <v>0</v>
      </c>
      <c r="H17" s="8">
        <v>0.23</v>
      </c>
      <c r="I17" s="7">
        <f t="shared" si="1"/>
        <v>0</v>
      </c>
      <c r="J17" s="9" t="s">
        <v>19</v>
      </c>
      <c r="K17" s="9" t="s">
        <v>19</v>
      </c>
      <c r="L17" s="9" t="s">
        <v>19</v>
      </c>
      <c r="M17" s="6" t="s">
        <v>19</v>
      </c>
    </row>
    <row r="19" spans="1:13" x14ac:dyDescent="0.35">
      <c r="B19" s="10" t="s">
        <v>89</v>
      </c>
      <c r="D19" s="10">
        <f>SUM(D9:D17)</f>
        <v>485</v>
      </c>
      <c r="G19" s="11">
        <f>SUM(G9:G17)</f>
        <v>0</v>
      </c>
      <c r="I19" s="11">
        <f>SUM(I9:I17)</f>
        <v>0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showGridLines="0" workbookViewId="0">
      <selection activeCell="I23" sqref="I23"/>
    </sheetView>
  </sheetViews>
  <sheetFormatPr defaultRowHeight="14.5" x14ac:dyDescent="0.35"/>
  <cols>
    <col min="1" max="1" width="6" customWidth="1"/>
    <col min="2" max="2" width="34" customWidth="1"/>
    <col min="3" max="3" width="43" customWidth="1"/>
    <col min="4" max="4" width="17" customWidth="1"/>
    <col min="5" max="5" width="20" customWidth="1"/>
    <col min="6" max="7" width="18" customWidth="1"/>
    <col min="8" max="8" width="10" customWidth="1"/>
    <col min="9" max="9" width="18" customWidth="1"/>
    <col min="10" max="10" width="42" customWidth="1"/>
    <col min="11" max="11" width="34" customWidth="1"/>
  </cols>
  <sheetData>
    <row r="1" spans="1:11" ht="28" customHeight="1" x14ac:dyDescent="0.35">
      <c r="A1" s="54" t="s">
        <v>80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32.15" customHeight="1" x14ac:dyDescent="0.35">
      <c r="A2" s="57" t="s">
        <v>81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8" spans="1:11" ht="44.15" customHeight="1" thickBot="1" x14ac:dyDescent="0.4">
      <c r="A8" s="5" t="s">
        <v>28</v>
      </c>
      <c r="B8" s="5" t="s">
        <v>82</v>
      </c>
      <c r="C8" s="5" t="s">
        <v>83</v>
      </c>
      <c r="D8" s="5" t="s">
        <v>31</v>
      </c>
      <c r="E8" s="5" t="s">
        <v>84</v>
      </c>
      <c r="F8" s="5" t="s">
        <v>85</v>
      </c>
      <c r="G8" s="5" t="s">
        <v>34</v>
      </c>
      <c r="H8" s="5" t="s">
        <v>10</v>
      </c>
      <c r="I8" s="5" t="s">
        <v>35</v>
      </c>
      <c r="J8" s="5" t="s">
        <v>86</v>
      </c>
      <c r="K8" s="5" t="s">
        <v>87</v>
      </c>
    </row>
    <row r="9" spans="1:11" ht="43.5" x14ac:dyDescent="0.35">
      <c r="A9" s="2">
        <v>1</v>
      </c>
      <c r="B9" s="13" t="s">
        <v>100</v>
      </c>
      <c r="C9" s="2" t="s">
        <v>105</v>
      </c>
      <c r="D9" s="2" t="s">
        <v>50</v>
      </c>
      <c r="E9" s="2">
        <v>400</v>
      </c>
      <c r="F9" s="6"/>
      <c r="G9" s="7">
        <f>E9*F9</f>
        <v>0</v>
      </c>
      <c r="H9" s="8">
        <v>0.23</v>
      </c>
      <c r="I9" s="7">
        <f>G9*(1+H9)</f>
        <v>0</v>
      </c>
      <c r="J9" s="2" t="s">
        <v>88</v>
      </c>
      <c r="K9" s="9" t="s">
        <v>19</v>
      </c>
    </row>
    <row r="10" spans="1:11" ht="52" customHeight="1" x14ac:dyDescent="0.35">
      <c r="A10" s="2">
        <v>2</v>
      </c>
      <c r="B10" s="13" t="s">
        <v>101</v>
      </c>
      <c r="C10" s="14" t="s">
        <v>104</v>
      </c>
      <c r="D10" s="2" t="s">
        <v>50</v>
      </c>
      <c r="E10" s="2">
        <v>400</v>
      </c>
      <c r="F10" s="6"/>
      <c r="G10" s="7">
        <f t="shared" ref="G10:G12" si="0">E10*F10</f>
        <v>0</v>
      </c>
      <c r="H10" s="8">
        <v>0.23</v>
      </c>
      <c r="I10" s="7">
        <f t="shared" ref="I10:I12" si="1">G10*(1+H10)</f>
        <v>0</v>
      </c>
      <c r="J10" s="2" t="s">
        <v>88</v>
      </c>
      <c r="K10" s="9"/>
    </row>
    <row r="11" spans="1:11" ht="52" customHeight="1" x14ac:dyDescent="0.35">
      <c r="A11" s="2">
        <v>3</v>
      </c>
      <c r="B11" s="13" t="s">
        <v>102</v>
      </c>
      <c r="C11" s="14" t="s">
        <v>106</v>
      </c>
      <c r="D11" s="2" t="s">
        <v>50</v>
      </c>
      <c r="E11" s="2">
        <v>1600</v>
      </c>
      <c r="F11" s="6"/>
      <c r="G11" s="7">
        <f t="shared" si="0"/>
        <v>0</v>
      </c>
      <c r="H11" s="8">
        <v>0.23</v>
      </c>
      <c r="I11" s="7">
        <f t="shared" si="1"/>
        <v>0</v>
      </c>
      <c r="J11" s="2" t="s">
        <v>88</v>
      </c>
      <c r="K11" s="9"/>
    </row>
    <row r="12" spans="1:11" ht="52" customHeight="1" x14ac:dyDescent="0.35">
      <c r="A12" s="2">
        <v>4</v>
      </c>
      <c r="B12" s="13" t="s">
        <v>103</v>
      </c>
      <c r="C12" s="14" t="s">
        <v>107</v>
      </c>
      <c r="D12" s="2" t="s">
        <v>50</v>
      </c>
      <c r="E12" s="2">
        <v>100</v>
      </c>
      <c r="F12" s="6"/>
      <c r="G12" s="7">
        <f t="shared" si="0"/>
        <v>0</v>
      </c>
      <c r="H12" s="8">
        <v>0.23</v>
      </c>
      <c r="I12" s="7">
        <f t="shared" si="1"/>
        <v>0</v>
      </c>
      <c r="J12" s="2" t="s">
        <v>88</v>
      </c>
      <c r="K12" s="9"/>
    </row>
    <row r="14" spans="1:11" x14ac:dyDescent="0.35">
      <c r="C14" s="10" t="s">
        <v>89</v>
      </c>
      <c r="E14">
        <f>SUM(E9:E12)</f>
        <v>2500</v>
      </c>
      <c r="G14" s="11">
        <f>SUM(G9:G12)</f>
        <v>0</v>
      </c>
      <c r="I14" s="11">
        <f>SUM(I9:I12)</f>
        <v>0</v>
      </c>
    </row>
  </sheetData>
  <mergeCells count="2">
    <mergeCell ref="A2:K2"/>
    <mergeCell ref="A1:K1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5780A66EE4A9419905A6BE46FCD169" ma:contentTypeVersion="21" ma:contentTypeDescription="Utwórz nowy dokument." ma:contentTypeScope="" ma:versionID="660a5c9564efc85e2000a89613b685ac">
  <xsd:schema xmlns:xsd="http://www.w3.org/2001/XMLSchema" xmlns:xs="http://www.w3.org/2001/XMLSchema" xmlns:p="http://schemas.microsoft.com/office/2006/metadata/properties" xmlns:ns2="3b5ac75e-1b60-4641-a837-e7f9d3f39ffb" xmlns:ns3="299af297-33cc-4c76-9b57-57f9360794ee" targetNamespace="http://schemas.microsoft.com/office/2006/metadata/properties" ma:root="true" ma:fieldsID="c0ae523139bb544393f4ac6f453888d1" ns2:_="" ns3:_="">
    <xsd:import namespace="3b5ac75e-1b60-4641-a837-e7f9d3f39ffb"/>
    <xsd:import namespace="299af297-33cc-4c76-9b57-57f9360794ee"/>
    <xsd:element name="properties">
      <xsd:complexType>
        <xsd:sequence>
          <xsd:element name="documentManagement">
            <xsd:complexType>
              <xsd:all>
                <xsd:element ref="ns2:Osoba_x0020_odpowiedzialna" minOccurs="0"/>
                <xsd:element ref="ns2:Nr_x0020_teczki_x0020_eDok" minOccurs="0"/>
                <xsd:element ref="ns2:Status" minOccurs="0"/>
                <xsd:element ref="ns2:Kategoria" minOccurs="0"/>
                <xsd:element ref="ns2:Rodzaj_x0020_zakupu" minOccurs="0"/>
                <xsd:element ref="ns2:Data_x0020_umowy" minOccurs="0"/>
                <xsd:element ref="ns2:Data_x0020_graniczna_x0020_umowy" minOccurs="0"/>
                <xsd:element ref="ns3:TaxKeywordTaxHTField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5ac75e-1b60-4641-a837-e7f9d3f39ffb" elementFormDefault="qualified">
    <xsd:import namespace="http://schemas.microsoft.com/office/2006/documentManagement/types"/>
    <xsd:import namespace="http://schemas.microsoft.com/office/infopath/2007/PartnerControls"/>
    <xsd:element name="Osoba_x0020_odpowiedzialna" ma:index="2" nillable="true" ma:displayName="Przewodniczący komisji" ma:description="Woźniak Paweł" ma:indexed="true" ma:list="UserInfo" ma:SharePointGroup="0" ma:internalName="Osoba_x0020_odpowiedzialna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r_x0020_teczki_x0020_eDok" ma:index="3" nillable="true" ma:displayName="Nr teczki eDok" ma:indexed="true" ma:internalName="Nr_x0020_teczki_x0020_eDok">
      <xsd:simpleType>
        <xsd:restriction base="dms:Text">
          <xsd:maxLength value="255"/>
        </xsd:restriction>
      </xsd:simpleType>
    </xsd:element>
    <xsd:element name="Status" ma:index="4" nillable="true" ma:displayName="Status" ma:indexed="true" ma:list="{f6dafa57-10e1-4366-82b0-1cfa18550c12}" ma:internalName="Status" ma:showField="Status_x0020_r_x0119_czny">
      <xsd:simpleType>
        <xsd:restriction base="dms:Lookup"/>
      </xsd:simpleType>
    </xsd:element>
    <xsd:element name="Kategoria" ma:index="5" nillable="true" ma:displayName="Kategoria" ma:indexed="true" ma:list="{f6dafa57-10e1-4366-82b0-1cfa18550c12}" ma:internalName="Kategoria" ma:showField="Kategoria">
      <xsd:simpleType>
        <xsd:restriction base="dms:Lookup"/>
      </xsd:simpleType>
    </xsd:element>
    <xsd:element name="Rodzaj_x0020_zakupu" ma:index="6" nillable="true" ma:displayName="Rodzaj zakupu" ma:indexed="true" ma:list="{f6dafa57-10e1-4366-82b0-1cfa18550c12}" ma:internalName="Rodzaj_x0020_zakupu" ma:showField="Rodzaj_x0020_zakupu">
      <xsd:simpleType>
        <xsd:restriction base="dms:Lookup"/>
      </xsd:simpleType>
    </xsd:element>
    <xsd:element name="Data_x0020_umowy" ma:index="7" nillable="true" ma:displayName="Termin ogłoszenia postępowania" ma:format="DateOnly" ma:internalName="Data_x0020_umowy">
      <xsd:simpleType>
        <xsd:restriction base="dms:DateTime"/>
      </xsd:simpleType>
    </xsd:element>
    <xsd:element name="Data_x0020_graniczna_x0020_umowy" ma:index="8" nillable="true" ma:displayName="Data graniczna umowy" ma:format="DateOnly" ma:internalName="Data_x0020_graniczna_x0020_umowy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f297-33cc-4c76-9b57-57f9360794ee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12" nillable="true" ma:taxonomy="true" ma:internalName="TaxKeywordTaxHTField" ma:taxonomyFieldName="TaxKeyword" ma:displayName="Słowa kluczowe przedsiębiorstwa" ma:readOnly="false" ma:fieldId="{23f27201-bee3-471e-b2e7-b64fd8b7ca38}" ma:taxonomyMulti="true" ma:sspId="3a100866-51d4-4f32-bd9a-73d90c07dae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13a7896a-c4af-42e0-8529-4b1587562950}" ma:internalName="TaxCatchAll" ma:showField="CatchAllData" ma:web="299af297-33cc-4c76-9b57-57f9360794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_x0020_umowy xmlns="3b5ac75e-1b60-4641-a837-e7f9d3f39ffb" xsi:nil="true"/>
    <Nr_x0020_teczki_x0020_eDok xmlns="3b5ac75e-1b60-4641-a837-e7f9d3f39ffb" xsi:nil="true"/>
    <Rodzaj_x0020_zakupu xmlns="3b5ac75e-1b60-4641-a837-e7f9d3f39ffb" xsi:nil="true"/>
    <Kategoria xmlns="3b5ac75e-1b60-4641-a837-e7f9d3f39ffb" xsi:nil="true"/>
    <TaxCatchAll xmlns="299af297-33cc-4c76-9b57-57f9360794ee"/>
    <Status xmlns="3b5ac75e-1b60-4641-a837-e7f9d3f39ffb" xsi:nil="true"/>
    <Osoba_x0020_odpowiedzialna xmlns="3b5ac75e-1b60-4641-a837-e7f9d3f39ffb">
      <UserInfo>
        <DisplayName/>
        <AccountId xsi:nil="true"/>
        <AccountType/>
      </UserInfo>
    </Osoba_x0020_odpowiedzialna>
    <TaxKeywordTaxHTField xmlns="299af297-33cc-4c76-9b57-57f9360794ee">
      <Terms xmlns="http://schemas.microsoft.com/office/infopath/2007/PartnerControls"/>
    </TaxKeywordTaxHTField>
    <Data_x0020_graniczna_x0020_umowy xmlns="3b5ac75e-1b60-4641-a837-e7f9d3f39ffb" xsi:nil="true"/>
  </documentManagement>
</p:properties>
</file>

<file path=customXml/itemProps1.xml><?xml version="1.0" encoding="utf-8"?>
<ds:datastoreItem xmlns:ds="http://schemas.openxmlformats.org/officeDocument/2006/customXml" ds:itemID="{51A4FD72-7E8A-4D16-90DC-A63B85D32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5ac75e-1b60-4641-a837-e7f9d3f39ffb"/>
    <ds:schemaRef ds:uri="299af297-33cc-4c76-9b57-57f9360794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6A04E8-90C5-49C6-85F0-A56434E2AD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ED3B77-E647-464C-AFF5-C6074E3F21BF}">
  <ds:schemaRefs>
    <ds:schemaRef ds:uri="http://purl.org/dc/terms/"/>
    <ds:schemaRef ds:uri="http://schemas.openxmlformats.org/package/2006/metadata/core-properties"/>
    <ds:schemaRef ds:uri="299af297-33cc-4c76-9b57-57f9360794ee"/>
    <ds:schemaRef ds:uri="http://schemas.microsoft.com/office/infopath/2007/PartnerControls"/>
    <ds:schemaRef ds:uri="http://schemas.microsoft.com/office/2006/documentManagement/types"/>
    <ds:schemaRef ds:uri="3b5ac75e-1b60-4641-a837-e7f9d3f39ffb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f750d7c-1236-406a-b99f-01e1ffdc770f}" enabled="1" method="Standar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00_Instrukcja</vt:lpstr>
      <vt:lpstr>01_Formularz_wyceny</vt:lpstr>
      <vt:lpstr>02_Licencje_i_wolumeny</vt:lpstr>
      <vt:lpstr>03_Opcja 2 - licencje dodatkowe</vt:lpstr>
      <vt:lpstr>04_Stawki_eksperckie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2026-09-07T14:29:30Z</dcterms:created>
  <dcterms:modified xsi:type="dcterms:W3CDTF">2026-09-21T13:48:09Z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0x010100445780A66EE4A9419905A6BE46FCD169</vt:lpwstr>
  </property>
</Properties>
</file>